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xr:revisionPtr revIDLastSave="0" documentId="13_ncr:1_{97B04E85-8D6E-487D-BBC1-AE06CFFBAE60}" xr6:coauthVersionLast="47" xr6:coauthVersionMax="47" xr10:uidLastSave="{00000000-0000-0000-0000-000000000000}"/>
  <bookViews>
    <workbookView xWindow="-110" yWindow="-110" windowWidth="19420" windowHeight="10300" xr2:uid="{00000000-000D-0000-FFFF-FFFF00000000}"/>
  </bookViews>
  <sheets>
    <sheet name="Terms of Use" sheetId="5" r:id="rId1"/>
    <sheet name="Dashboard" sheetId="1" r:id="rId2"/>
    <sheet name="POA&amp;M Items" sheetId="2" r:id="rId3"/>
    <sheet name="Reference Data" sheetId="3" r:id="rId4"/>
    <sheet name="Templates" sheetId="4"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1" l="1"/>
  <c r="A5" i="1"/>
  <c r="D5" i="1" a="1"/>
  <c r="D5" i="1" s="1"/>
  <c r="B18" i="1"/>
  <c r="B17" i="1"/>
  <c r="B16" i="1"/>
  <c r="B15" i="1"/>
  <c r="B12" i="1"/>
  <c r="B11" i="1"/>
  <c r="B10" i="1"/>
  <c r="B9" i="1"/>
  <c r="E5" i="1"/>
  <c r="C5" i="1"/>
  <c r="B5"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<sst xmlns="http://schemas.openxmlformats.org/spreadsheetml/2006/main" count="424" uniqueCount="273">
  <si>
    <t>POA&amp;M Dashboard</t>
  </si>
  <si>
    <t>Generated: July 15, 2025</t>
  </si>
  <si>
    <t>Total Items</t>
  </si>
  <si>
    <t>Open Items</t>
  </si>
  <si>
    <t>High/Very High Risk</t>
  </si>
  <si>
    <t>Overdue Items</t>
  </si>
  <si>
    <t>Quick Wins</t>
  </si>
  <si>
    <t>Completion Rate</t>
  </si>
  <si>
    <t>Risk Level</t>
  </si>
  <si>
    <t>Count</t>
  </si>
  <si>
    <t>Very High</t>
  </si>
  <si>
    <t>High</t>
  </si>
  <si>
    <t>Moderate</t>
  </si>
  <si>
    <t>Low</t>
  </si>
  <si>
    <t>Status</t>
  </si>
  <si>
    <t>Open</t>
  </si>
  <si>
    <t>Ongoing</t>
  </si>
  <si>
    <t>Completed</t>
  </si>
  <si>
    <t>Delayed</t>
  </si>
  <si>
    <t>POA&amp;M ID</t>
  </si>
  <si>
    <t>Control Family</t>
  </si>
  <si>
    <t>Control ID</t>
  </si>
  <si>
    <t>Weakness Description</t>
  </si>
  <si>
    <t>Planned Actions</t>
  </si>
  <si>
    <t>Resources Needed</t>
  </si>
  <si>
    <t>Estimated Cost</t>
  </si>
  <si>
    <t>Effort Level</t>
  </si>
  <si>
    <t>Owner</t>
  </si>
  <si>
    <t>Target Date</t>
  </si>
  <si>
    <t>Milestone</t>
  </si>
  <si>
    <t>Progress %</t>
  </si>
  <si>
    <t>Quick Win</t>
  </si>
  <si>
    <t>Implementation Notes</t>
  </si>
  <si>
    <t>POA-001</t>
  </si>
  <si>
    <t>AC</t>
  </si>
  <si>
    <t>AC-2</t>
  </si>
  <si>
    <t>No formal account management procedures. User accounts not regularly reviewed.</t>
  </si>
  <si>
    <t>Implement automated user access review using PowerShell scripts</t>
  </si>
  <si>
    <t>IT Admin (20hrs)</t>
  </si>
  <si>
    <t>Free</t>
  </si>
  <si>
    <t>IT Admin</t>
  </si>
  <si>
    <t>Quarterly review process</t>
  </si>
  <si>
    <t>Yes</t>
  </si>
  <si>
    <t>Using PowerShell script template from NIST guide. Testing in dev environment.</t>
  </si>
  <si>
    <t>POA-002</t>
  </si>
  <si>
    <t>IA</t>
  </si>
  <si>
    <t>IA-2(1)</t>
  </si>
  <si>
    <t>Multi-factor authentication not implemented for privileged accounts</t>
  </si>
  <si>
    <t>Deploy Microsoft MFA for all admin accounts</t>
  </si>
  <si>
    <t>Azure AD P1 licenses, IT training</t>
  </si>
  <si>
    <t>Low ($0-$1K)</t>
  </si>
  <si>
    <t>Medium</t>
  </si>
  <si>
    <t>IT Security Lead</t>
  </si>
  <si>
    <t>100% admin MFA coverage</t>
  </si>
  <si>
    <t>No</t>
  </si>
  <si>
    <t>License procurement approved. Pilot with 3 admin accounts scheduled.</t>
  </si>
  <si>
    <t>POA-003</t>
  </si>
  <si>
    <t>CM</t>
  </si>
  <si>
    <t>CM-2</t>
  </si>
  <si>
    <t>No baseline configurations documented for servers and workstations</t>
  </si>
  <si>
    <t>Document baseline configs using CIS Benchmarks</t>
  </si>
  <si>
    <t>Systems admin (30hrs)</t>
  </si>
  <si>
    <t>Systems Admin</t>
  </si>
  <si>
    <t>All systems documented</t>
  </si>
  <si>
    <t>Completed using CIS Benchmark templates. Documentation in SharePoint.</t>
  </si>
  <si>
    <t>POA-004</t>
  </si>
  <si>
    <t>AU</t>
  </si>
  <si>
    <t>AU-6</t>
  </si>
  <si>
    <t>Log analysis performed manually and infrequently. No automated alerting</t>
  </si>
  <si>
    <t>Configure Windows Event Forwarding and PowerShell log analysis</t>
  </si>
  <si>
    <t>IT Admin (15hrs)</t>
  </si>
  <si>
    <t>Automated daily log review</t>
  </si>
  <si>
    <t>WEF configured for domain controllers. Working on member servers.</t>
  </si>
  <si>
    <t>POA-005</t>
  </si>
  <si>
    <t>IR</t>
  </si>
  <si>
    <t>IR-4</t>
  </si>
  <si>
    <t>Incident response plan exists but never tested or exercised</t>
  </si>
  <si>
    <t>Conduct tabletop exercise and update IR plan</t>
  </si>
  <si>
    <t>External facilitator, staff time</t>
  </si>
  <si>
    <t>Medium ($1K-$10K)</t>
  </si>
  <si>
    <t>Security Manager</t>
  </si>
  <si>
    <t>Successful tabletop exercise</t>
  </si>
  <si>
    <t>Delayed due to budget approval. Exploring free CISA resources as alternative.</t>
  </si>
  <si>
    <t>POA-006</t>
  </si>
  <si>
    <t>RA</t>
  </si>
  <si>
    <t>RA-5</t>
  </si>
  <si>
    <t>Vulnerability scanning not performed regularly</t>
  </si>
  <si>
    <t>Implement Nessus Essentials for vulnerability scanning</t>
  </si>
  <si>
    <t>IT Security (20hrs)</t>
  </si>
  <si>
    <t>IT Security</t>
  </si>
  <si>
    <t>Monthly vuln scans</t>
  </si>
  <si>
    <t>Researching Nessus Essentials vs OpenVAS. Need network discovery first.</t>
  </si>
  <si>
    <t>POA-007</t>
  </si>
  <si>
    <t>SC</t>
  </si>
  <si>
    <t>SC-7</t>
  </si>
  <si>
    <t>Network segmentation insufficient. Flat network allows lateral movement</t>
  </si>
  <si>
    <t>Implement VLAN segmentation for servers and workstations</t>
  </si>
  <si>
    <t>Network engineer (40hrs)</t>
  </si>
  <si>
    <t>High ($10K+)</t>
  </si>
  <si>
    <t>Network Admin</t>
  </si>
  <si>
    <t>Complete network segmentation</t>
  </si>
  <si>
    <t>Network assessment complete. Switch procurement in progress.</t>
  </si>
  <si>
    <t>POA-008</t>
  </si>
  <si>
    <t>CP</t>
  </si>
  <si>
    <t>CP-1</t>
  </si>
  <si>
    <t>Business continuity plan doesn't address cybersecurity incidents</t>
  </si>
  <si>
    <t>Update BCP to include cyber incident scenarios</t>
  </si>
  <si>
    <t>BCP team, legal review</t>
  </si>
  <si>
    <t>Risk Manager</t>
  </si>
  <si>
    <t>Updated BCP with cyber scenarios</t>
  </si>
  <si>
    <t>Working with legal team on compliance requirements. Draft scenarios ready.</t>
  </si>
  <si>
    <t>POA-009</t>
  </si>
  <si>
    <t>AT</t>
  </si>
  <si>
    <t>AT-2</t>
  </si>
  <si>
    <t>Security awareness training not provided to all staff</t>
  </si>
  <si>
    <t>Deploy online security awareness training platform</t>
  </si>
  <si>
    <t>Training licenses, HR coordination</t>
  </si>
  <si>
    <t>HR Manager</t>
  </si>
  <si>
    <t>90% staff completion</t>
  </si>
  <si>
    <t>KnowBe4 pilot successful. Rolling out to all departments. Q3 completion target.</t>
  </si>
  <si>
    <t>POA-010</t>
  </si>
  <si>
    <t>PE</t>
  </si>
  <si>
    <t>PE-3</t>
  </si>
  <si>
    <t>Physical access controls insufficient for server room</t>
  </si>
  <si>
    <t>Install card reader system and security cameras</t>
  </si>
  <si>
    <t>Card readers, cameras, installation</t>
  </si>
  <si>
    <t>Facilities</t>
  </si>
  <si>
    <t>Restricted physical access</t>
  </si>
  <si>
    <t>Quotes obtained from 3 vendors. Selecting system with integration capabilities.</t>
  </si>
  <si>
    <t>Family Code</t>
  </si>
  <si>
    <t>Description</t>
  </si>
  <si>
    <t>Common Weaknesses</t>
  </si>
  <si>
    <t>Risk Levels</t>
  </si>
  <si>
    <t>Status Options</t>
  </si>
  <si>
    <t>Effort Levels</t>
  </si>
  <si>
    <t>Budget Categories</t>
  </si>
  <si>
    <t>Access Control</t>
  </si>
  <si>
    <t>Managing user access to systems and data</t>
  </si>
  <si>
    <t>No MFA, Excessive privileges, Shared accounts</t>
  </si>
  <si>
    <t>Awareness and Training</t>
  </si>
  <si>
    <t>Security awareness and training programs</t>
  </si>
  <si>
    <t>No security training, Outdated awareness</t>
  </si>
  <si>
    <t>Audit and Accountability</t>
  </si>
  <si>
    <t>Logging, monitoring, and audit trails</t>
  </si>
  <si>
    <t>No log review, Missing audit trails</t>
  </si>
  <si>
    <t>Configuration Management</t>
  </si>
  <si>
    <t>Baseline configurations and change control</t>
  </si>
  <si>
    <t>No baselines, Uncontrolled changes</t>
  </si>
  <si>
    <t>Contingency Planning</t>
  </si>
  <si>
    <t>Business continuity and disaster recovery</t>
  </si>
  <si>
    <t>No BCP, Untested recovery procedures</t>
  </si>
  <si>
    <t>Cancelled</t>
  </si>
  <si>
    <t>Identification and Authentication</t>
  </si>
  <si>
    <t>User identity verification</t>
  </si>
  <si>
    <t>Weak passwords, No MFA</t>
  </si>
  <si>
    <t>Incident Response</t>
  </si>
  <si>
    <t>Security incident handling procedures</t>
  </si>
  <si>
    <t>No IR plan, Untested procedures</t>
  </si>
  <si>
    <t>Maintenance</t>
  </si>
  <si>
    <t>MA</t>
  </si>
  <si>
    <t>System maintenance and updates</t>
  </si>
  <si>
    <t>Missing patches, No maintenance schedule</t>
  </si>
  <si>
    <t>Media Protection</t>
  </si>
  <si>
    <t>MP</t>
  </si>
  <si>
    <t>Protecting removable media and storage</t>
  </si>
  <si>
    <t>Unencrypted media, No disposal process</t>
  </si>
  <si>
    <t>Personnel Security</t>
  </si>
  <si>
    <t>PS</t>
  </si>
  <si>
    <t>Background checks and personnel policies</t>
  </si>
  <si>
    <t>No background checks, Insider threats</t>
  </si>
  <si>
    <t>Physical Protection</t>
  </si>
  <si>
    <t>Physical security controls</t>
  </si>
  <si>
    <t>Unsecured facilities, No access logs</t>
  </si>
  <si>
    <t>Planning</t>
  </si>
  <si>
    <t>PL</t>
  </si>
  <si>
    <t>Security planning and governance</t>
  </si>
  <si>
    <t>No security plan, Unclear policies</t>
  </si>
  <si>
    <t>Risk Assessment</t>
  </si>
  <si>
    <t>Risk identification and management</t>
  </si>
  <si>
    <t>No risk assessment, Outdated risk analysis</t>
  </si>
  <si>
    <t>System and Communications Protection</t>
  </si>
  <si>
    <t>Network and system security</t>
  </si>
  <si>
    <t>No encryption, Poor network segmentation</t>
  </si>
  <si>
    <t>System and Information Integrity</t>
  </si>
  <si>
    <t>SI</t>
  </si>
  <si>
    <t>System integrity monitoring</t>
  </si>
  <si>
    <t>No integrity monitoring, Missing AV</t>
  </si>
  <si>
    <t>Supply Chain Risk Management</t>
  </si>
  <si>
    <t>SR</t>
  </si>
  <si>
    <t>Third-party risk management</t>
  </si>
  <si>
    <t>Unvetted vendors, No supplier assessment</t>
  </si>
  <si>
    <t>POA&amp;M Templates &amp; Quick Reference</t>
  </si>
  <si>
    <t>Weakness</t>
  </si>
  <si>
    <t>Quick Fix</t>
  </si>
  <si>
    <t>Effort</t>
  </si>
  <si>
    <t>Cost</t>
  </si>
  <si>
    <t>No account review process</t>
  </si>
  <si>
    <t>PowerShell script for AD user audit</t>
  </si>
  <si>
    <t>No MFA for admins</t>
  </si>
  <si>
    <t>Enable Azure MFA</t>
  </si>
  <si>
    <t>No configuration baselines</t>
  </si>
  <si>
    <t>Use CIS Benchmarks</t>
  </si>
  <si>
    <t>Manual log review</t>
  </si>
  <si>
    <t>Windows Event Forwarding</t>
  </si>
  <si>
    <t>No vulnerability scanning</t>
  </si>
  <si>
    <t>Nessus Essentials</t>
  </si>
  <si>
    <t>BCP missing cyber scenarios</t>
  </si>
  <si>
    <t>Update existing BCP</t>
  </si>
  <si>
    <t>No security awareness</t>
  </si>
  <si>
    <t>KnowBe4 or similar platform</t>
  </si>
  <si>
    <t>Poor physical security</t>
  </si>
  <si>
    <t>Badge readers + cameras</t>
  </si>
  <si>
    <t>Common Team POA&amp;M Items</t>
  </si>
  <si>
    <t>POA-011</t>
  </si>
  <si>
    <t>MP-6</t>
  </si>
  <si>
    <t>Removable media not encrypted or tracked</t>
  </si>
  <si>
    <t>Implement BitLocker To Go for all USB devices</t>
  </si>
  <si>
    <t>BitLocker licenses and policy enforcement</t>
  </si>
  <si>
    <t>All removable media encrypted</t>
  </si>
  <si>
    <t>Testing BitLocker To Go deployment. Policy draft complete.</t>
  </si>
  <si>
    <t>POA-012</t>
  </si>
  <si>
    <t>PS-3</t>
  </si>
  <si>
    <t>No background checks for contractors with system access</t>
  </si>
  <si>
    <t>Establish contractor screening process with HR</t>
  </si>
  <si>
    <t>HR resources and screening vendor</t>
  </si>
  <si>
    <t>All contractors screened</t>
  </si>
  <si>
    <t>Working with third-party screening company. 5 contractors pending.</t>
  </si>
  <si>
    <t>POA-013</t>
  </si>
  <si>
    <t>SI-4</t>
  </si>
  <si>
    <t>No file integrity monitoring on critical systems</t>
  </si>
  <si>
    <t>Deploy AIDE or Tripwire for system integrity checking</t>
  </si>
  <si>
    <t>Open source tools and admin time</t>
  </si>
  <si>
    <t>Critical systems monitored</t>
  </si>
  <si>
    <t>Researching AIDE vs Tripwire. Testing on dev servers first.</t>
  </si>
  <si>
    <t>POA-014</t>
  </si>
  <si>
    <t>MA-2</t>
  </si>
  <si>
    <t>Maintenance activities not logged or tracked</t>
  </si>
  <si>
    <t>Create maintenance log system using SharePoint</t>
  </si>
  <si>
    <t>SharePoint configuration and training</t>
  </si>
  <si>
    <t>All maintenance logged</t>
  </si>
  <si>
    <t>SharePoint list created. Training IT staff on logging procedures.</t>
  </si>
  <si>
    <t>POA-015</t>
  </si>
  <si>
    <t>PL-2</t>
  </si>
  <si>
    <t>Security plan outdated and not reviewed annually</t>
  </si>
  <si>
    <t>Update and establish annual security plan review</t>
  </si>
  <si>
    <t>Security team time and management review</t>
  </si>
  <si>
    <t>CISO</t>
  </si>
  <si>
    <t>Current security plan approved</t>
  </si>
  <si>
    <t>Delayed due to resource constraints. Draft 60% complete.</t>
  </si>
  <si>
    <t>POA-016</t>
  </si>
  <si>
    <t>SR-2</t>
  </si>
  <si>
    <t>Third-party vendors not assessed for security risks</t>
  </si>
  <si>
    <t>Implement vendor risk assessment questionnaire</t>
  </si>
  <si>
    <t>Vendor management process and reviews</t>
  </si>
  <si>
    <t>Procurement</t>
  </si>
  <si>
    <t>All vendors risk-assessed</t>
  </si>
  <si>
    <t>Developing assessment criteria. Legal reviewing contract language.</t>
  </si>
  <si>
    <t>POA-017</t>
  </si>
  <si>
    <t>AC-17</t>
  </si>
  <si>
    <t>Remote access not properly secured with VPN</t>
  </si>
  <si>
    <t>Deploy always-on VPN for all remote workers</t>
  </si>
  <si>
    <t>VPN licenses and endpoint configuration</t>
  </si>
  <si>
    <t>100% remote VPN coverage</t>
  </si>
  <si>
    <t>80% of users migrated to new VPN. Scheduling remaining users.</t>
  </si>
  <si>
    <t>POA-018</t>
  </si>
  <si>
    <t>AU-12</t>
  </si>
  <si>
    <t>Audit logs not generated for application activities</t>
  </si>
  <si>
    <t>Enable application-level logging for business apps</t>
  </si>
  <si>
    <t>Development team and log storage</t>
  </si>
  <si>
    <t>Dev Team Lead</t>
  </si>
  <si>
    <t>All apps generating audit logs</t>
  </si>
  <si>
    <t>Implemented for 3 of 8 applications. Working on database logging.</t>
  </si>
  <si>
    <t>DISCLAIMER AND TERMS OF USE
This POA&amp;M template is provided "AS IS" for informational and educational purposes only. By downloading, accessing, or using this spreadsheet, you acknowledge and agree to the following:
User Responsibility: You assume full responsibility for the use of this template and any decisions made based on its contents. This template is intended as a starting point only and does not constitute professional cybersecurity, legal, or compliance advice.
No Liability: The creator(s) shall not be liable for any damages, losses, or consequences arising from the use or inability to use this template, including but not limited to direct, indirect, incidental, or consequential damages.
Compliance Responsibility: You are solely responsible for ensuring compliance with applicable laws, regulations, industry standards, and organizational policies. You must validate, customize, and maintain this template according to your specific requirements.
Professional Consultation: For specific cybersecurity, legal, or compliance guidance, consult qualified professionals.
By using this template, you acknowledge that you have read, understood, and agree to be bound by these terms.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</si>
</sst>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yy"/>
    <numFmt numFmtId="165" formatCode="0.0%"/>
  </numFmts>
  <fonts count="10" x14ac:knownFonts="1">
    <font>
      <sz val="11"/>
      <color theme="1"/>
      <name val="Calibri"/>
      <family val="2"/>
      <scheme val="minor"/>
    </font>
    <font>
      <b/>
      <sz val="11"/>
      <color rgb="FFFFFFFF"/>
      <name val="Calibri"/>
    </font>
    <font>
      <b/>
      <sz val="11"/>
      <color rgb="FFFFFFFF"/>
      <name val="Calibri"/>
    </font>
    <font>
      <b/>
      <sz val="24"/>
      <color rgb="FF2C3E50"/>
      <name val="Calibri"/>
    </font>
    <font>
      <sz val="12"/>
      <color rgb="FF7F8C8D"/>
      <name val="Calibri"/>
    </font>
    <font>
      <b/>
      <sz val="18"/>
      <color rgb="FF2C3E50"/>
      <name val="Calibri"/>
    </font>
    <font>
      <b/>
      <sz val="20"/>
      <color rgb="FF2C3E50"/>
      <name val="Calibri"/>
    </font>
    <font>
      <b/>
      <sz val="14"/>
      <name val="Calibri"/>
    </font>
    <font>
      <b/>
      <sz val="11"/>
      <name val="Calibri"/>
    </font>
    <font>
      <b/>
      <sz val="11"/>
      <color theme="1"/>
      <name val="Calibri"/>
      <family val="2"/>
      <scheme val="minor"/>
    </font>
  </fonts>
  <fills count="4">
    <fill>
      <patternFill patternType="none"/>
    </fill>
    <fill>
      <patternFill patternType="gray125"/>
    </fill>
    <fill>
      <patternFill patternType="solid">
        <fgColor rgb="FF4472C4"/>
        <bgColor rgb="FF4472C4"/>
      </patternFill>
    </fill>
    <fill>
      <patternFill patternType="solid">
        <fgColor rgb="FFE8F4FD"/>
        <bgColor rgb="FFE8F4FD"/>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2" borderId="0" xfId="0" applyFont="1" applyFill="1" applyAlignment="1">
      <alignment horizontal="center"/>
    </xf>
    <xf numFmtId="0" fontId="2" fillId="2" borderId="0" xfId="0" applyFont="1" applyFill="1" applyAlignment="1">
      <alignment horizontal="center" wrapText="1"/>
    </xf>
    <xf numFmtId="164" fontId="0" fillId="0" borderId="0" xfId="0" applyNumberFormat="1"/>
    <xf numFmtId="0" fontId="7" fillId="0" borderId="0" xfId="0" applyFont="1"/>
    <xf numFmtId="0" fontId="8" fillId="3" borderId="0" xfId="0" applyFont="1" applyFill="1"/>
    <xf numFmtId="14" fontId="0" fillId="0" borderId="0" xfId="0" applyNumberFormat="1"/>
    <xf numFmtId="0" fontId="9" fillId="0" borderId="1" xfId="0" applyFont="1" applyBorder="1"/>
    <xf numFmtId="0" fontId="9" fillId="0" borderId="1" xfId="0" applyFont="1" applyBorder="1" applyAlignment="1">
      <alignment horizontal="right"/>
    </xf>
    <xf numFmtId="0" fontId="1" fillId="2" borderId="1" xfId="0" applyFont="1" applyFill="1" applyBorder="1" applyAlignment="1">
      <alignment horizontal="center"/>
    </xf>
    <xf numFmtId="0" fontId="5" fillId="0" borderId="1" xfId="0" applyFont="1" applyBorder="1" applyAlignment="1">
      <alignment horizontal="center"/>
    </xf>
    <xf numFmtId="165" fontId="5" fillId="0" borderId="1" xfId="0" applyNumberFormat="1" applyFont="1" applyBorder="1" applyAlignment="1">
      <alignment horizontal="center"/>
    </xf>
    <xf numFmtId="0" fontId="0" fillId="0" borderId="0" xfId="0" applyAlignment="1">
      <alignment vertical="top" wrapText="1"/>
    </xf>
    <xf numFmtId="0" fontId="0" fillId="0" borderId="0" xfId="0" applyAlignment="1">
      <alignment vertical="top"/>
    </xf>
    <xf numFmtId="0" fontId="4" fillId="0" borderId="0" xfId="0" applyFont="1"/>
    <xf numFmtId="0" fontId="0" fillId="0" borderId="0" xfId="0"/>
    <xf numFmtId="0" fontId="3" fillId="0" borderId="0" xfId="0" applyFont="1"/>
    <xf numFmtId="0" fontId="6" fillId="0" borderId="0" xfId="0" applyFont="1"/>
  </cellXfs>
  <cellStyles count="1">
    <cellStyle name="Normal" xfId="0" builtinId="0"/>
  </cellStyles>
  <dxfs count="9">
    <dxf>
      <font>
        <b/>
        <color rgb="FFD32F2F"/>
      </font>
      <fill>
        <patternFill patternType="solid">
          <fgColor rgb="FFFFCDD2"/>
          <bgColor rgb="FFFFCDD2"/>
        </patternFill>
      </fill>
    </dxf>
    <dxf>
      <font>
        <b/>
        <color rgb="FFFFFFFF"/>
      </font>
      <fill>
        <patternFill patternType="solid">
          <fgColor rgb="FF6F42C1"/>
          <bgColor rgb="FF6F42C1"/>
        </patternFill>
      </fill>
    </dxf>
    <dxf>
      <font>
        <b/>
        <color rgb="FFFFFFFF"/>
      </font>
      <fill>
        <patternFill patternType="solid">
          <fgColor rgb="FF28A745"/>
          <bgColor rgb="FF28A745"/>
        </patternFill>
      </fill>
    </dxf>
    <dxf>
      <font>
        <b/>
        <color rgb="FFFFFFFF"/>
      </font>
      <fill>
        <patternFill patternType="solid">
          <fgColor rgb="FF007BFF"/>
          <bgColor rgb="FF007BFF"/>
        </patternFill>
      </fill>
    </dxf>
    <dxf>
      <font>
        <b/>
        <color rgb="FFFFFFFF"/>
      </font>
      <fill>
        <patternFill patternType="solid">
          <fgColor rgb="FFDC3545"/>
          <bgColor rgb="FFDC3545"/>
        </patternFill>
      </fill>
    </dxf>
    <dxf>
      <font>
        <b/>
        <color rgb="FFFFFFFF"/>
      </font>
      <fill>
        <patternFill patternType="solid">
          <fgColor rgb="FF28A745"/>
          <bgColor rgb="FF28A745"/>
        </patternFill>
      </fill>
    </dxf>
    <dxf>
      <font>
        <b/>
        <color rgb="FF000000"/>
      </font>
      <fill>
        <patternFill patternType="solid">
          <fgColor rgb="FFFFC107"/>
          <bgColor rgb="FFFFC107"/>
        </patternFill>
      </fill>
    </dxf>
    <dxf>
      <font>
        <b/>
        <color rgb="FFFFFFFF"/>
      </font>
      <fill>
        <patternFill patternType="solid">
          <fgColor rgb="FFFD7E14"/>
          <bgColor rgb="FFFD7E14"/>
        </patternFill>
      </fill>
    </dxf>
    <dxf>
      <font>
        <b/>
        <color rgb="FFFFFFFF"/>
      </font>
      <fill>
        <patternFill patternType="solid">
          <fgColor rgb="FFDC3545"/>
          <bgColor rgb="FFDC354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en-US"/>
              <a:t>Risk Distribution</a:t>
            </a:r>
          </a:p>
        </c:rich>
      </c:tx>
      <c:overlay val="1"/>
    </c:title>
    <c:autoTitleDeleted val="0"/>
    <c:plotArea>
      <c:layout/>
      <c:pieChart>
        <c:varyColors val="1"/>
        <c:ser>
          <c:idx val="0"/>
          <c:order val="0"/>
          <c:tx>
            <c:strRef>
              <c:f>Dashboard!$B$8</c:f>
              <c:strCache>
                <c:ptCount val="1"/>
                <c:pt idx="0">
                  <c:v>Count</c:v>
                </c:pt>
              </c:strCache>
            </c:strRef>
          </c:tx>
          <c:spPr>
            <a:ln>
              <a:prstDash val="solid"/>
            </a:ln>
          </c:spPr>
          <c:cat>
            <c:strRef>
              <c:f>Dashboard!$A$9:$A$12</c:f>
              <c:strCache>
                <c:ptCount val="4"/>
                <c:pt idx="0">
                  <c:v>Very High</c:v>
                </c:pt>
                <c:pt idx="1">
                  <c:v>High</c:v>
                </c:pt>
                <c:pt idx="2">
                  <c:v>Moderate</c:v>
                </c:pt>
                <c:pt idx="3">
                  <c:v>Low</c:v>
                </c:pt>
              </c:strCache>
            </c:strRef>
          </c:cat>
          <c:val>
            <c:numRef>
              <c:f>Dashboard!$B$9:$B$12</c:f>
              <c:numCache>
                <c:formatCode>General</c:formatCode>
                <c:ptCount val="4"/>
                <c:pt idx="0">
                  <c:v>4</c:v>
                </c:pt>
                <c:pt idx="1">
                  <c:v>10</c:v>
                </c:pt>
                <c:pt idx="2">
                  <c:v>4</c:v>
                </c:pt>
                <c:pt idx="3">
                  <c:v>0</c:v>
                </c:pt>
              </c:numCache>
            </c:numRef>
          </c:val>
          <c:extLst>
            <c:ext xmlns:c16="http://schemas.microsoft.com/office/drawing/2014/chart" uri="{C3380CC4-5D6E-409C-BE32-E72D297353CC}">
              <c16:uniqueId val="{00000000-6564-4552-9CC1-79273F4AEAD1}"/>
            </c:ext>
          </c:extLst>
        </c:ser>
        <c:dLbls>
          <c:showLegendKey val="0"/>
          <c:showVal val="0"/>
          <c:showCatName val="0"/>
          <c:showSerName val="0"/>
          <c:showPercent val="0"/>
          <c:showBubbleSize val="0"/>
          <c:showLeaderLines val="1"/>
        </c:dLbls>
        <c:firstSliceAng val="0"/>
      </c:pieChart>
    </c:plotArea>
    <c:legend>
      <c:legendPos val="r"/>
      <c:overlay val="1"/>
    </c:legend>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en-US"/>
              <a:t>Status Distribution</a:t>
            </a:r>
          </a:p>
        </c:rich>
      </c:tx>
      <c:overlay val="1"/>
    </c:title>
    <c:autoTitleDeleted val="0"/>
    <c:plotArea>
      <c:layout/>
      <c:barChart>
        <c:barDir val="col"/>
        <c:grouping val="clustered"/>
        <c:varyColors val="1"/>
        <c:ser>
          <c:idx val="0"/>
          <c:order val="0"/>
          <c:tx>
            <c:strRef>
              <c:f>Dashboard!$B$14</c:f>
              <c:strCache>
                <c:ptCount val="1"/>
                <c:pt idx="0">
                  <c:v>Count</c:v>
                </c:pt>
              </c:strCache>
            </c:strRef>
          </c:tx>
          <c:spPr>
            <a:ln>
              <a:prstDash val="solid"/>
            </a:ln>
          </c:spPr>
          <c:invertIfNegative val="1"/>
          <c:cat>
            <c:strRef>
              <c:f>Dashboard!$A$15:$A$18</c:f>
              <c:strCache>
                <c:ptCount val="4"/>
                <c:pt idx="0">
                  <c:v>Open</c:v>
                </c:pt>
                <c:pt idx="1">
                  <c:v>Ongoing</c:v>
                </c:pt>
                <c:pt idx="2">
                  <c:v>Completed</c:v>
                </c:pt>
                <c:pt idx="3">
                  <c:v>Delayed</c:v>
                </c:pt>
              </c:strCache>
            </c:strRef>
          </c:cat>
          <c:val>
            <c:numRef>
              <c:f>Dashboard!$B$15:$B$18</c:f>
              <c:numCache>
                <c:formatCode>General</c:formatCode>
                <c:ptCount val="4"/>
                <c:pt idx="0">
                  <c:v>9</c:v>
                </c:pt>
                <c:pt idx="1">
                  <c:v>7</c:v>
                </c:pt>
                <c:pt idx="2">
                  <c:v>1</c:v>
                </c:pt>
                <c:pt idx="3">
                  <c:v>1</c:v>
                </c:pt>
              </c:numCache>
            </c:numRef>
          </c:val>
          <c:extLst>
            <c:ext xmlns:c16="http://schemas.microsoft.com/office/drawing/2014/chart" uri="{C3380CC4-5D6E-409C-BE32-E72D297353CC}">
              <c16:uniqueId val="{00000000-F18F-4E37-B092-F0698D1BB529}"/>
            </c:ext>
          </c:extLst>
        </c:ser>
        <c:dLbls>
          <c:showLegendKey val="0"/>
          <c:showVal val="0"/>
          <c:showCatName val="0"/>
          <c:showSerName val="0"/>
          <c:showPercent val="0"/>
          <c:showBubbleSize val="0"/>
        </c:dLbls>
        <c:gapWidth val="150"/>
        <c:axId val="10"/>
        <c:axId val="100"/>
      </c:barChart>
      <c:catAx>
        <c:axId val="10"/>
        <c:scaling>
          <c:orientation val="minMax"/>
        </c:scaling>
        <c:delete val="1"/>
        <c:axPos val="b"/>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1"/>
        <c:axPos val="l"/>
        <c:majorGridlines/>
        <c:numFmt formatCode="General" sourceLinked="1"/>
        <c:majorTickMark val="none"/>
        <c:minorTickMark val="none"/>
        <c:tickLblPos val="nextTo"/>
        <c:crossAx val="10"/>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0</xdr:colOff>
      <xdr:row>11</xdr:row>
      <xdr:rowOff>0</xdr:rowOff>
    </xdr:from>
    <xdr:ext cx="5400000" cy="36000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11</xdr:row>
      <xdr:rowOff>0</xdr:rowOff>
    </xdr:from>
    <xdr:ext cx="5400000" cy="3600000"/>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E3556-A9D5-480A-ABAF-FAF38936299B}">
  <dimension ref="A1:M18"/>
  <sheetViews>
    <sheetView tabSelected="1" workbookViewId="0">
      <selection activeCell="O8" sqref="O8"/>
    </sheetView>
  </sheetViews>
  <sheetFormatPr defaultRowHeight="14.5" x14ac:dyDescent="0.35"/>
  <sheetData>
    <row r="1" spans="1:13" x14ac:dyDescent="0.35">
      <c r="A1" s="12" t="s">
        <v>272</v>
      </c>
      <c r="B1" s="13"/>
      <c r="C1" s="13"/>
      <c r="D1" s="13"/>
      <c r="E1" s="13"/>
      <c r="F1" s="13"/>
      <c r="G1" s="13"/>
      <c r="H1" s="13"/>
      <c r="I1" s="13"/>
      <c r="J1" s="13"/>
      <c r="K1" s="13"/>
      <c r="L1" s="13"/>
      <c r="M1" s="13"/>
    </row>
    <row r="2" spans="1:13" x14ac:dyDescent="0.35">
      <c r="A2" s="13"/>
      <c r="B2" s="13"/>
      <c r="C2" s="13"/>
      <c r="D2" s="13"/>
      <c r="E2" s="13"/>
      <c r="F2" s="13"/>
      <c r="G2" s="13"/>
      <c r="H2" s="13"/>
      <c r="I2" s="13"/>
      <c r="J2" s="13"/>
      <c r="K2" s="13"/>
      <c r="L2" s="13"/>
      <c r="M2" s="13"/>
    </row>
    <row r="3" spans="1:13" x14ac:dyDescent="0.35">
      <c r="A3" s="13"/>
      <c r="B3" s="13"/>
      <c r="C3" s="13"/>
      <c r="D3" s="13"/>
      <c r="E3" s="13"/>
      <c r="F3" s="13"/>
      <c r="G3" s="13"/>
      <c r="H3" s="13"/>
      <c r="I3" s="13"/>
      <c r="J3" s="13"/>
      <c r="K3" s="13"/>
      <c r="L3" s="13"/>
      <c r="M3" s="13"/>
    </row>
    <row r="4" spans="1:13" x14ac:dyDescent="0.35">
      <c r="A4" s="13"/>
      <c r="B4" s="13"/>
      <c r="C4" s="13"/>
      <c r="D4" s="13"/>
      <c r="E4" s="13"/>
      <c r="F4" s="13"/>
      <c r="G4" s="13"/>
      <c r="H4" s="13"/>
      <c r="I4" s="13"/>
      <c r="J4" s="13"/>
      <c r="K4" s="13"/>
      <c r="L4" s="13"/>
      <c r="M4" s="13"/>
    </row>
    <row r="5" spans="1:13" x14ac:dyDescent="0.35">
      <c r="A5" s="13"/>
      <c r="B5" s="13"/>
      <c r="C5" s="13"/>
      <c r="D5" s="13"/>
      <c r="E5" s="13"/>
      <c r="F5" s="13"/>
      <c r="G5" s="13"/>
      <c r="H5" s="13"/>
      <c r="I5" s="13"/>
      <c r="J5" s="13"/>
      <c r="K5" s="13"/>
      <c r="L5" s="13"/>
      <c r="M5" s="13"/>
    </row>
    <row r="6" spans="1:13" x14ac:dyDescent="0.35">
      <c r="A6" s="13"/>
      <c r="B6" s="13"/>
      <c r="C6" s="13"/>
      <c r="D6" s="13"/>
      <c r="E6" s="13"/>
      <c r="F6" s="13"/>
      <c r="G6" s="13"/>
      <c r="H6" s="13"/>
      <c r="I6" s="13"/>
      <c r="J6" s="13"/>
      <c r="K6" s="13"/>
      <c r="L6" s="13"/>
      <c r="M6" s="13"/>
    </row>
    <row r="7" spans="1:13" x14ac:dyDescent="0.35">
      <c r="A7" s="13"/>
      <c r="B7" s="13"/>
      <c r="C7" s="13"/>
      <c r="D7" s="13"/>
      <c r="E7" s="13"/>
      <c r="F7" s="13"/>
      <c r="G7" s="13"/>
      <c r="H7" s="13"/>
      <c r="I7" s="13"/>
      <c r="J7" s="13"/>
      <c r="K7" s="13"/>
      <c r="L7" s="13"/>
      <c r="M7" s="13"/>
    </row>
    <row r="8" spans="1:13" x14ac:dyDescent="0.35">
      <c r="A8" s="13"/>
      <c r="B8" s="13"/>
      <c r="C8" s="13"/>
      <c r="D8" s="13"/>
      <c r="E8" s="13"/>
      <c r="F8" s="13"/>
      <c r="G8" s="13"/>
      <c r="H8" s="13"/>
      <c r="I8" s="13"/>
      <c r="J8" s="13"/>
      <c r="K8" s="13"/>
      <c r="L8" s="13"/>
      <c r="M8" s="13"/>
    </row>
    <row r="9" spans="1:13" x14ac:dyDescent="0.35">
      <c r="A9" s="13"/>
      <c r="B9" s="13"/>
      <c r="C9" s="13"/>
      <c r="D9" s="13"/>
      <c r="E9" s="13"/>
      <c r="F9" s="13"/>
      <c r="G9" s="13"/>
      <c r="H9" s="13"/>
      <c r="I9" s="13"/>
      <c r="J9" s="13"/>
      <c r="K9" s="13"/>
      <c r="L9" s="13"/>
      <c r="M9" s="13"/>
    </row>
    <row r="10" spans="1:13" x14ac:dyDescent="0.35">
      <c r="A10" s="13"/>
      <c r="B10" s="13"/>
      <c r="C10" s="13"/>
      <c r="D10" s="13"/>
      <c r="E10" s="13"/>
      <c r="F10" s="13"/>
      <c r="G10" s="13"/>
      <c r="H10" s="13"/>
      <c r="I10" s="13"/>
      <c r="J10" s="13"/>
      <c r="K10" s="13"/>
      <c r="L10" s="13"/>
      <c r="M10" s="13"/>
    </row>
    <row r="11" spans="1:13" x14ac:dyDescent="0.35">
      <c r="A11" s="13"/>
      <c r="B11" s="13"/>
      <c r="C11" s="13"/>
      <c r="D11" s="13"/>
      <c r="E11" s="13"/>
      <c r="F11" s="13"/>
      <c r="G11" s="13"/>
      <c r="H11" s="13"/>
      <c r="I11" s="13"/>
      <c r="J11" s="13"/>
      <c r="K11" s="13"/>
      <c r="L11" s="13"/>
      <c r="M11" s="13"/>
    </row>
    <row r="12" spans="1:13" x14ac:dyDescent="0.35">
      <c r="A12" s="13"/>
      <c r="B12" s="13"/>
      <c r="C12" s="13"/>
      <c r="D12" s="13"/>
      <c r="E12" s="13"/>
      <c r="F12" s="13"/>
      <c r="G12" s="13"/>
      <c r="H12" s="13"/>
      <c r="I12" s="13"/>
      <c r="J12" s="13"/>
      <c r="K12" s="13"/>
      <c r="L12" s="13"/>
      <c r="M12" s="13"/>
    </row>
    <row r="13" spans="1:13" x14ac:dyDescent="0.35">
      <c r="A13" s="13"/>
      <c r="B13" s="13"/>
      <c r="C13" s="13"/>
      <c r="D13" s="13"/>
      <c r="E13" s="13"/>
      <c r="F13" s="13"/>
      <c r="G13" s="13"/>
      <c r="H13" s="13"/>
      <c r="I13" s="13"/>
      <c r="J13" s="13"/>
      <c r="K13" s="13"/>
      <c r="L13" s="13"/>
      <c r="M13" s="13"/>
    </row>
    <row r="14" spans="1:13" x14ac:dyDescent="0.35">
      <c r="A14" s="13"/>
      <c r="B14" s="13"/>
      <c r="C14" s="13"/>
      <c r="D14" s="13"/>
      <c r="E14" s="13"/>
      <c r="F14" s="13"/>
      <c r="G14" s="13"/>
      <c r="H14" s="13"/>
      <c r="I14" s="13"/>
      <c r="J14" s="13"/>
      <c r="K14" s="13"/>
      <c r="L14" s="13"/>
      <c r="M14" s="13"/>
    </row>
    <row r="15" spans="1:13" x14ac:dyDescent="0.35">
      <c r="A15" s="13"/>
      <c r="B15" s="13"/>
      <c r="C15" s="13"/>
      <c r="D15" s="13"/>
      <c r="E15" s="13"/>
      <c r="F15" s="13"/>
      <c r="G15" s="13"/>
      <c r="H15" s="13"/>
      <c r="I15" s="13"/>
      <c r="J15" s="13"/>
      <c r="K15" s="13"/>
      <c r="L15" s="13"/>
      <c r="M15" s="13"/>
    </row>
    <row r="16" spans="1:13" x14ac:dyDescent="0.35">
      <c r="A16" s="13"/>
      <c r="B16" s="13"/>
      <c r="C16" s="13"/>
      <c r="D16" s="13"/>
      <c r="E16" s="13"/>
      <c r="F16" s="13"/>
      <c r="G16" s="13"/>
      <c r="H16" s="13"/>
      <c r="I16" s="13"/>
      <c r="J16" s="13"/>
      <c r="K16" s="13"/>
      <c r="L16" s="13"/>
      <c r="M16" s="13"/>
    </row>
    <row r="17" spans="1:13" x14ac:dyDescent="0.35">
      <c r="A17" s="13"/>
      <c r="B17" s="13"/>
      <c r="C17" s="13"/>
      <c r="D17" s="13"/>
      <c r="E17" s="13"/>
      <c r="F17" s="13"/>
      <c r="G17" s="13"/>
      <c r="H17" s="13"/>
      <c r="I17" s="13"/>
      <c r="J17" s="13"/>
      <c r="K17" s="13"/>
      <c r="L17" s="13"/>
      <c r="M17" s="13"/>
    </row>
    <row r="18" spans="1:13" x14ac:dyDescent="0.35">
      <c r="A18" s="13"/>
      <c r="B18" s="13"/>
      <c r="C18" s="13"/>
      <c r="D18" s="13"/>
      <c r="E18" s="13"/>
      <c r="F18" s="13"/>
      <c r="G18" s="13"/>
      <c r="H18" s="13"/>
      <c r="I18" s="13"/>
      <c r="J18" s="13"/>
      <c r="K18" s="13"/>
      <c r="L18" s="13"/>
      <c r="M18" s="13"/>
    </row>
  </sheetData>
  <mergeCells count="1">
    <mergeCell ref="A1:M1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8"/>
  <sheetViews>
    <sheetView workbookViewId="0">
      <selection activeCell="H9" sqref="H9"/>
    </sheetView>
  </sheetViews>
  <sheetFormatPr defaultRowHeight="14.5" x14ac:dyDescent="0.35"/>
  <cols>
    <col min="1" max="1" width="15" customWidth="1"/>
    <col min="2" max="2" width="10.54296875" bestFit="1" customWidth="1"/>
    <col min="3" max="3" width="17.36328125" bestFit="1" customWidth="1"/>
    <col min="4" max="8" width="15" customWidth="1"/>
  </cols>
  <sheetData>
    <row r="1" spans="1:8" ht="31" x14ac:dyDescent="0.7">
      <c r="A1" s="16" t="s">
        <v>0</v>
      </c>
      <c r="B1" s="15"/>
      <c r="C1" s="15"/>
      <c r="D1" s="15"/>
      <c r="E1" s="15"/>
      <c r="F1" s="15"/>
      <c r="G1" s="15"/>
      <c r="H1" s="15"/>
    </row>
    <row r="2" spans="1:8" ht="15.5" x14ac:dyDescent="0.35">
      <c r="A2" s="14" t="s">
        <v>1</v>
      </c>
      <c r="B2" s="15"/>
      <c r="C2" s="15"/>
      <c r="D2" s="15"/>
      <c r="E2" s="15"/>
      <c r="F2" s="15"/>
      <c r="G2" s="15"/>
      <c r="H2" s="15"/>
    </row>
    <row r="4" spans="1:8" x14ac:dyDescent="0.35">
      <c r="A4" s="9" t="s">
        <v>2</v>
      </c>
      <c r="B4" s="9" t="s">
        <v>3</v>
      </c>
      <c r="C4" s="9" t="s">
        <v>4</v>
      </c>
      <c r="D4" s="9" t="s">
        <v>5</v>
      </c>
      <c r="E4" s="9" t="s">
        <v>6</v>
      </c>
      <c r="F4" s="9" t="s">
        <v>7</v>
      </c>
    </row>
    <row r="5" spans="1:8" ht="23.5" x14ac:dyDescent="0.55000000000000004">
      <c r="A5" s="10">
        <f>COUNTA('POA&amp;M Items'!A:A)-1</f>
        <v>18</v>
      </c>
      <c r="B5" s="10">
        <f>COUNTIF('POA&amp;M Items'!F:F,"Open")</f>
        <v>9</v>
      </c>
      <c r="C5" s="10">
        <f>COUNTIF('POA&amp;M Items'!E:E,"High")+COUNTIF('POA&amp;M Items'!E:E,"Very High")</f>
        <v>14</v>
      </c>
      <c r="D5" s="10" cm="1">
        <f t="array" aca="1" ref="D5" ca="1">SUMPRODUCT((('POA&amp;M Items'!L:L&lt;TODAY())*('POA&amp;M Items'!F:F&lt;&gt;"Completed")*('POA&amp;M Items'!L:L&lt;&gt;"")*('POA&amp;M Items'!A:A&lt;&gt;"")))</f>
        <v>17</v>
      </c>
      <c r="E5" s="10">
        <f>COUNTIF('POA&amp;M Items'!O:O,"Yes")</f>
        <v>9</v>
      </c>
      <c r="F5" s="11">
        <f>COUNTIF('POA&amp;M Items'!F:F,"Completed")/(COUNTA('POA&amp;M Items'!A:A)-1)</f>
        <v>5.5555555555555552E-2</v>
      </c>
    </row>
    <row r="8" spans="1:8" x14ac:dyDescent="0.35">
      <c r="A8" s="7" t="s">
        <v>8</v>
      </c>
      <c r="B8" s="8" t="s">
        <v>9</v>
      </c>
    </row>
    <row r="9" spans="1:8" x14ac:dyDescent="0.35">
      <c r="A9" s="7" t="s">
        <v>10</v>
      </c>
      <c r="B9" s="7">
        <f>COUNTIF('POA&amp;M Items'!E:E,"Very High")</f>
        <v>4</v>
      </c>
    </row>
    <row r="10" spans="1:8" x14ac:dyDescent="0.35">
      <c r="A10" s="7" t="s">
        <v>11</v>
      </c>
      <c r="B10" s="7">
        <f>COUNTIF('POA&amp;M Items'!E:E,"High")</f>
        <v>10</v>
      </c>
    </row>
    <row r="11" spans="1:8" x14ac:dyDescent="0.35">
      <c r="A11" s="7" t="s">
        <v>12</v>
      </c>
      <c r="B11" s="7">
        <f>COUNTIF('POA&amp;M Items'!E:E,"Moderate")</f>
        <v>4</v>
      </c>
    </row>
    <row r="12" spans="1:8" x14ac:dyDescent="0.35">
      <c r="A12" t="s">
        <v>13</v>
      </c>
      <c r="B12">
        <f>COUNTIF('POA&amp;M Items'!E:E,"Low")</f>
        <v>0</v>
      </c>
    </row>
    <row r="14" spans="1:8" x14ac:dyDescent="0.35">
      <c r="A14" t="s">
        <v>14</v>
      </c>
      <c r="B14" t="s">
        <v>9</v>
      </c>
    </row>
    <row r="15" spans="1:8" x14ac:dyDescent="0.35">
      <c r="A15" t="s">
        <v>15</v>
      </c>
      <c r="B15">
        <f>COUNTIF('POA&amp;M Items'!F:F,"Open")</f>
        <v>9</v>
      </c>
    </row>
    <row r="16" spans="1:8" x14ac:dyDescent="0.35">
      <c r="A16" t="s">
        <v>16</v>
      </c>
      <c r="B16">
        <f>COUNTIF('POA&amp;M Items'!F:F,"Ongoing")</f>
        <v>7</v>
      </c>
    </row>
    <row r="17" spans="1:2" x14ac:dyDescent="0.35">
      <c r="A17" t="s">
        <v>17</v>
      </c>
      <c r="B17">
        <f>COUNTIF('POA&amp;M Items'!F:F,"Completed")</f>
        <v>1</v>
      </c>
    </row>
    <row r="18" spans="1:2" x14ac:dyDescent="0.35">
      <c r="A18" t="s">
        <v>18</v>
      </c>
      <c r="B18">
        <f>COUNTIF('POA&amp;M Items'!F:F,"Delayed")</f>
        <v>1</v>
      </c>
    </row>
  </sheetData>
  <mergeCells count="2">
    <mergeCell ref="A2:H2"/>
    <mergeCell ref="A1:H1"/>
  </mergeCells>
  <pageMargins left="0.75" right="0.75" top="1" bottom="1" header="0.5" footer="0.5"/>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9"/>
  <sheetViews>
    <sheetView topLeftCell="E1" workbookViewId="0">
      <selection activeCell="F28" sqref="F28"/>
    </sheetView>
  </sheetViews>
  <sheetFormatPr defaultRowHeight="14.5" x14ac:dyDescent="0.35"/>
  <cols>
    <col min="1" max="1" width="10" customWidth="1"/>
    <col min="2" max="2" width="12" customWidth="1"/>
    <col min="3" max="3" width="10" customWidth="1"/>
    <col min="4" max="4" width="71.1796875" bestFit="1" customWidth="1"/>
    <col min="5" max="6" width="12" customWidth="1"/>
    <col min="7" max="7" width="56.6328125" bestFit="1" customWidth="1"/>
    <col min="8" max="8" width="30" bestFit="1" customWidth="1"/>
    <col min="9" max="9" width="15" customWidth="1"/>
    <col min="10" max="10" width="12" customWidth="1"/>
    <col min="11" max="11" width="15" customWidth="1"/>
    <col min="12" max="12" width="10.6328125" bestFit="1" customWidth="1"/>
    <col min="13" max="13" width="25" customWidth="1"/>
    <col min="14" max="14" width="9.90625" bestFit="1" customWidth="1"/>
    <col min="15" max="15" width="10" customWidth="1"/>
    <col min="16" max="16" width="67.6328125" bestFit="1" customWidth="1"/>
  </cols>
  <sheetData>
    <row r="1" spans="1:16" ht="29" x14ac:dyDescent="0.35">
      <c r="A1" s="2" t="s">
        <v>19</v>
      </c>
      <c r="B1" s="2" t="s">
        <v>20</v>
      </c>
      <c r="C1" s="2" t="s">
        <v>21</v>
      </c>
      <c r="D1" s="2" t="s">
        <v>22</v>
      </c>
      <c r="E1" s="2" t="s">
        <v>8</v>
      </c>
      <c r="F1" s="2" t="s">
        <v>14</v>
      </c>
      <c r="G1" s="2" t="s">
        <v>23</v>
      </c>
      <c r="H1" s="2" t="s">
        <v>24</v>
      </c>
      <c r="I1" s="2" t="s">
        <v>25</v>
      </c>
      <c r="J1" s="2" t="s">
        <v>26</v>
      </c>
      <c r="K1" s="2" t="s">
        <v>27</v>
      </c>
      <c r="L1" s="2" t="s">
        <v>28</v>
      </c>
      <c r="M1" s="2" t="s">
        <v>29</v>
      </c>
      <c r="N1" s="2" t="s">
        <v>30</v>
      </c>
      <c r="O1" s="2" t="s">
        <v>31</v>
      </c>
      <c r="P1" s="2" t="s">
        <v>32</v>
      </c>
    </row>
    <row r="2" spans="1:16" x14ac:dyDescent="0.35">
      <c r="A2" t="s">
        <v>33</v>
      </c>
      <c r="B2" t="s">
        <v>34</v>
      </c>
      <c r="C2" t="s">
        <v>35</v>
      </c>
      <c r="D2" t="s">
        <v>36</v>
      </c>
      <c r="E2" t="s">
        <v>11</v>
      </c>
      <c r="F2" t="s">
        <v>16</v>
      </c>
      <c r="G2" t="s">
        <v>37</v>
      </c>
      <c r="H2" t="s">
        <v>38</v>
      </c>
      <c r="I2" t="s">
        <v>39</v>
      </c>
      <c r="J2" t="s">
        <v>13</v>
      </c>
      <c r="K2" t="s">
        <v>40</v>
      </c>
      <c r="L2" s="3">
        <v>45883.51036265125</v>
      </c>
      <c r="M2" t="s">
        <v>41</v>
      </c>
      <c r="N2">
        <v>60</v>
      </c>
      <c r="O2" t="s">
        <v>42</v>
      </c>
      <c r="P2" t="s">
        <v>43</v>
      </c>
    </row>
    <row r="3" spans="1:16" x14ac:dyDescent="0.35">
      <c r="A3" t="s">
        <v>44</v>
      </c>
      <c r="B3" t="s">
        <v>45</v>
      </c>
      <c r="C3" t="s">
        <v>46</v>
      </c>
      <c r="D3" t="s">
        <v>47</v>
      </c>
      <c r="E3" t="s">
        <v>10</v>
      </c>
      <c r="F3" t="s">
        <v>15</v>
      </c>
      <c r="G3" t="s">
        <v>48</v>
      </c>
      <c r="H3" t="s">
        <v>49</v>
      </c>
      <c r="I3" t="s">
        <v>50</v>
      </c>
      <c r="J3" t="s">
        <v>51</v>
      </c>
      <c r="K3" t="s">
        <v>52</v>
      </c>
      <c r="L3" s="3">
        <v>45868.510362651323</v>
      </c>
      <c r="M3" t="s">
        <v>53</v>
      </c>
      <c r="N3">
        <v>15</v>
      </c>
      <c r="O3" t="s">
        <v>54</v>
      </c>
      <c r="P3" t="s">
        <v>55</v>
      </c>
    </row>
    <row r="4" spans="1:16" x14ac:dyDescent="0.35">
      <c r="A4" t="s">
        <v>56</v>
      </c>
      <c r="B4" t="s">
        <v>57</v>
      </c>
      <c r="C4" t="s">
        <v>58</v>
      </c>
      <c r="D4" t="s">
        <v>59</v>
      </c>
      <c r="E4" t="s">
        <v>11</v>
      </c>
      <c r="F4" t="s">
        <v>17</v>
      </c>
      <c r="G4" t="s">
        <v>60</v>
      </c>
      <c r="H4" t="s">
        <v>61</v>
      </c>
      <c r="I4" t="s">
        <v>39</v>
      </c>
      <c r="J4" t="s">
        <v>13</v>
      </c>
      <c r="K4" t="s">
        <v>62</v>
      </c>
      <c r="L4" s="3">
        <v>45848.51036265133</v>
      </c>
      <c r="M4" t="s">
        <v>63</v>
      </c>
      <c r="N4">
        <v>100</v>
      </c>
      <c r="O4" t="s">
        <v>42</v>
      </c>
      <c r="P4" t="s">
        <v>64</v>
      </c>
    </row>
    <row r="5" spans="1:16" x14ac:dyDescent="0.35">
      <c r="A5" t="s">
        <v>65</v>
      </c>
      <c r="B5" t="s">
        <v>66</v>
      </c>
      <c r="C5" t="s">
        <v>67</v>
      </c>
      <c r="D5" t="s">
        <v>68</v>
      </c>
      <c r="E5" t="s">
        <v>12</v>
      </c>
      <c r="F5" t="s">
        <v>16</v>
      </c>
      <c r="G5" t="s">
        <v>69</v>
      </c>
      <c r="H5" t="s">
        <v>70</v>
      </c>
      <c r="I5" t="s">
        <v>39</v>
      </c>
      <c r="J5" t="s">
        <v>13</v>
      </c>
      <c r="K5" t="s">
        <v>40</v>
      </c>
      <c r="L5" s="3">
        <v>45898.510362651657</v>
      </c>
      <c r="M5" t="s">
        <v>71</v>
      </c>
      <c r="N5">
        <v>40</v>
      </c>
      <c r="O5" t="s">
        <v>42</v>
      </c>
      <c r="P5" t="s">
        <v>72</v>
      </c>
    </row>
    <row r="6" spans="1:16" x14ac:dyDescent="0.35">
      <c r="A6" t="s">
        <v>73</v>
      </c>
      <c r="B6" t="s">
        <v>74</v>
      </c>
      <c r="C6" t="s">
        <v>75</v>
      </c>
      <c r="D6" t="s">
        <v>76</v>
      </c>
      <c r="E6" t="s">
        <v>11</v>
      </c>
      <c r="F6" t="s">
        <v>18</v>
      </c>
      <c r="G6" t="s">
        <v>77</v>
      </c>
      <c r="H6" t="s">
        <v>78</v>
      </c>
      <c r="I6" t="s">
        <v>79</v>
      </c>
      <c r="J6" t="s">
        <v>51</v>
      </c>
      <c r="K6" t="s">
        <v>80</v>
      </c>
      <c r="L6" s="3">
        <v>45838.510362651701</v>
      </c>
      <c r="M6" t="s">
        <v>81</v>
      </c>
      <c r="N6">
        <v>25</v>
      </c>
      <c r="O6" t="s">
        <v>54</v>
      </c>
      <c r="P6" t="s">
        <v>82</v>
      </c>
    </row>
    <row r="7" spans="1:16" x14ac:dyDescent="0.35">
      <c r="A7" t="s">
        <v>83</v>
      </c>
      <c r="B7" t="s">
        <v>84</v>
      </c>
      <c r="C7" t="s">
        <v>85</v>
      </c>
      <c r="D7" t="s">
        <v>86</v>
      </c>
      <c r="E7" t="s">
        <v>12</v>
      </c>
      <c r="F7" t="s">
        <v>15</v>
      </c>
      <c r="G7" t="s">
        <v>87</v>
      </c>
      <c r="H7" t="s">
        <v>88</v>
      </c>
      <c r="I7" t="s">
        <v>39</v>
      </c>
      <c r="J7" t="s">
        <v>13</v>
      </c>
      <c r="K7" t="s">
        <v>89</v>
      </c>
      <c r="L7" s="3">
        <v>45913.510362651723</v>
      </c>
      <c r="M7" t="s">
        <v>90</v>
      </c>
      <c r="N7">
        <v>0</v>
      </c>
      <c r="O7" t="s">
        <v>42</v>
      </c>
      <c r="P7" t="s">
        <v>91</v>
      </c>
    </row>
    <row r="8" spans="1:16" x14ac:dyDescent="0.35">
      <c r="A8" t="s">
        <v>92</v>
      </c>
      <c r="B8" t="s">
        <v>93</v>
      </c>
      <c r="C8" t="s">
        <v>94</v>
      </c>
      <c r="D8" t="s">
        <v>95</v>
      </c>
      <c r="E8" t="s">
        <v>11</v>
      </c>
      <c r="F8" t="s">
        <v>16</v>
      </c>
      <c r="G8" t="s">
        <v>96</v>
      </c>
      <c r="H8" t="s">
        <v>97</v>
      </c>
      <c r="I8" t="s">
        <v>98</v>
      </c>
      <c r="J8" t="s">
        <v>11</v>
      </c>
      <c r="K8" t="s">
        <v>99</v>
      </c>
      <c r="L8" s="3">
        <v>45943.510362651723</v>
      </c>
      <c r="M8" t="s">
        <v>100</v>
      </c>
      <c r="N8">
        <v>30</v>
      </c>
      <c r="O8" t="s">
        <v>54</v>
      </c>
      <c r="P8" t="s">
        <v>101</v>
      </c>
    </row>
    <row r="9" spans="1:16" x14ac:dyDescent="0.35">
      <c r="A9" t="s">
        <v>102</v>
      </c>
      <c r="B9" t="s">
        <v>103</v>
      </c>
      <c r="C9" t="s">
        <v>104</v>
      </c>
      <c r="D9" t="s">
        <v>105</v>
      </c>
      <c r="E9" t="s">
        <v>12</v>
      </c>
      <c r="F9" t="s">
        <v>15</v>
      </c>
      <c r="G9" t="s">
        <v>106</v>
      </c>
      <c r="H9" t="s">
        <v>107</v>
      </c>
      <c r="I9" t="s">
        <v>50</v>
      </c>
      <c r="J9" t="s">
        <v>51</v>
      </c>
      <c r="K9" t="s">
        <v>108</v>
      </c>
      <c r="L9" s="3">
        <v>45928.510362651738</v>
      </c>
      <c r="M9" t="s">
        <v>109</v>
      </c>
      <c r="N9">
        <v>10</v>
      </c>
      <c r="O9" t="s">
        <v>42</v>
      </c>
      <c r="P9" t="s">
        <v>110</v>
      </c>
    </row>
    <row r="10" spans="1:16" x14ac:dyDescent="0.35">
      <c r="A10" t="s">
        <v>111</v>
      </c>
      <c r="B10" t="s">
        <v>112</v>
      </c>
      <c r="C10" t="s">
        <v>113</v>
      </c>
      <c r="D10" t="s">
        <v>114</v>
      </c>
      <c r="E10" t="s">
        <v>11</v>
      </c>
      <c r="F10" t="s">
        <v>16</v>
      </c>
      <c r="G10" t="s">
        <v>115</v>
      </c>
      <c r="H10" t="s">
        <v>116</v>
      </c>
      <c r="I10" t="s">
        <v>79</v>
      </c>
      <c r="J10" t="s">
        <v>51</v>
      </c>
      <c r="K10" t="s">
        <v>117</v>
      </c>
      <c r="L10" s="3">
        <v>45898.510362651738</v>
      </c>
      <c r="M10" t="s">
        <v>118</v>
      </c>
      <c r="N10">
        <v>70</v>
      </c>
      <c r="O10" t="s">
        <v>54</v>
      </c>
      <c r="P10" t="s">
        <v>119</v>
      </c>
    </row>
    <row r="11" spans="1:16" x14ac:dyDescent="0.35">
      <c r="A11" t="s">
        <v>120</v>
      </c>
      <c r="B11" t="s">
        <v>121</v>
      </c>
      <c r="C11" t="s">
        <v>122</v>
      </c>
      <c r="D11" t="s">
        <v>123</v>
      </c>
      <c r="E11" t="s">
        <v>11</v>
      </c>
      <c r="F11" t="s">
        <v>15</v>
      </c>
      <c r="G11" t="s">
        <v>124</v>
      </c>
      <c r="H11" t="s">
        <v>125</v>
      </c>
      <c r="I11" t="s">
        <v>79</v>
      </c>
      <c r="J11" t="s">
        <v>51</v>
      </c>
      <c r="K11" t="s">
        <v>126</v>
      </c>
      <c r="L11" s="3">
        <v>45883.510362651759</v>
      </c>
      <c r="M11" t="s">
        <v>127</v>
      </c>
      <c r="N11">
        <v>0</v>
      </c>
      <c r="O11" t="s">
        <v>54</v>
      </c>
      <c r="P11" t="s">
        <v>128</v>
      </c>
    </row>
    <row r="12" spans="1:16" x14ac:dyDescent="0.35">
      <c r="A12" t="s">
        <v>213</v>
      </c>
      <c r="B12" t="s">
        <v>163</v>
      </c>
      <c r="C12" t="s">
        <v>214</v>
      </c>
      <c r="D12" t="s">
        <v>215</v>
      </c>
      <c r="E12" t="s">
        <v>11</v>
      </c>
      <c r="F12" t="s">
        <v>15</v>
      </c>
      <c r="G12" t="s">
        <v>216</v>
      </c>
      <c r="H12" t="s">
        <v>217</v>
      </c>
      <c r="I12" t="s">
        <v>50</v>
      </c>
      <c r="J12" t="s">
        <v>13</v>
      </c>
      <c r="K12" t="s">
        <v>89</v>
      </c>
      <c r="L12" s="6">
        <v>45889</v>
      </c>
      <c r="M12" t="s">
        <v>218</v>
      </c>
      <c r="N12">
        <v>25</v>
      </c>
      <c r="O12" t="s">
        <v>42</v>
      </c>
      <c r="P12" t="s">
        <v>219</v>
      </c>
    </row>
    <row r="13" spans="1:16" x14ac:dyDescent="0.35">
      <c r="A13" t="s">
        <v>220</v>
      </c>
      <c r="B13" t="s">
        <v>167</v>
      </c>
      <c r="C13" t="s">
        <v>221</v>
      </c>
      <c r="D13" t="s">
        <v>222</v>
      </c>
      <c r="E13" t="s">
        <v>10</v>
      </c>
      <c r="F13" t="s">
        <v>16</v>
      </c>
      <c r="G13" t="s">
        <v>223</v>
      </c>
      <c r="H13" t="s">
        <v>224</v>
      </c>
      <c r="I13" t="s">
        <v>79</v>
      </c>
      <c r="J13" t="s">
        <v>51</v>
      </c>
      <c r="K13" t="s">
        <v>117</v>
      </c>
      <c r="L13" s="6">
        <v>45863</v>
      </c>
      <c r="M13" t="s">
        <v>225</v>
      </c>
      <c r="N13">
        <v>60</v>
      </c>
      <c r="O13" t="s">
        <v>54</v>
      </c>
      <c r="P13" t="s">
        <v>226</v>
      </c>
    </row>
    <row r="14" spans="1:16" x14ac:dyDescent="0.35">
      <c r="A14" t="s">
        <v>227</v>
      </c>
      <c r="B14" t="s">
        <v>184</v>
      </c>
      <c r="C14" t="s">
        <v>228</v>
      </c>
      <c r="D14" t="s">
        <v>229</v>
      </c>
      <c r="E14" t="s">
        <v>11</v>
      </c>
      <c r="F14" t="s">
        <v>15</v>
      </c>
      <c r="G14" t="s">
        <v>230</v>
      </c>
      <c r="H14" t="s">
        <v>231</v>
      </c>
      <c r="I14" t="s">
        <v>39</v>
      </c>
      <c r="J14" t="s">
        <v>51</v>
      </c>
      <c r="K14" t="s">
        <v>62</v>
      </c>
      <c r="L14" s="6">
        <v>45910</v>
      </c>
      <c r="M14" t="s">
        <v>232</v>
      </c>
      <c r="N14">
        <v>15</v>
      </c>
      <c r="O14" t="s">
        <v>42</v>
      </c>
      <c r="P14" t="s">
        <v>233</v>
      </c>
    </row>
    <row r="15" spans="1:16" x14ac:dyDescent="0.35">
      <c r="A15" t="s">
        <v>234</v>
      </c>
      <c r="B15" t="s">
        <v>159</v>
      </c>
      <c r="C15" t="s">
        <v>235</v>
      </c>
      <c r="D15" t="s">
        <v>236</v>
      </c>
      <c r="E15" t="s">
        <v>12</v>
      </c>
      <c r="F15" t="s">
        <v>15</v>
      </c>
      <c r="G15" t="s">
        <v>237</v>
      </c>
      <c r="H15" t="s">
        <v>238</v>
      </c>
      <c r="I15" t="s">
        <v>39</v>
      </c>
      <c r="J15" t="s">
        <v>13</v>
      </c>
      <c r="K15" t="s">
        <v>40</v>
      </c>
      <c r="L15" s="6">
        <v>45874</v>
      </c>
      <c r="M15" t="s">
        <v>239</v>
      </c>
      <c r="N15">
        <v>40</v>
      </c>
      <c r="O15" t="s">
        <v>42</v>
      </c>
      <c r="P15" t="s">
        <v>240</v>
      </c>
    </row>
    <row r="16" spans="1:16" x14ac:dyDescent="0.35">
      <c r="A16" t="s">
        <v>241</v>
      </c>
      <c r="B16" t="s">
        <v>174</v>
      </c>
      <c r="C16" t="s">
        <v>242</v>
      </c>
      <c r="D16" t="s">
        <v>243</v>
      </c>
      <c r="E16" t="s">
        <v>11</v>
      </c>
      <c r="F16" t="s">
        <v>16</v>
      </c>
      <c r="G16" t="s">
        <v>244</v>
      </c>
      <c r="H16" t="s">
        <v>245</v>
      </c>
      <c r="I16" t="s">
        <v>50</v>
      </c>
      <c r="J16" t="s">
        <v>51</v>
      </c>
      <c r="K16" t="s">
        <v>246</v>
      </c>
      <c r="L16" s="6">
        <v>45823</v>
      </c>
      <c r="M16" t="s">
        <v>247</v>
      </c>
      <c r="N16">
        <v>20</v>
      </c>
      <c r="O16" t="s">
        <v>54</v>
      </c>
      <c r="P16" t="s">
        <v>248</v>
      </c>
    </row>
    <row r="17" spans="1:16" x14ac:dyDescent="0.35">
      <c r="A17" t="s">
        <v>249</v>
      </c>
      <c r="B17" t="s">
        <v>188</v>
      </c>
      <c r="C17" t="s">
        <v>250</v>
      </c>
      <c r="D17" t="s">
        <v>251</v>
      </c>
      <c r="E17" t="s">
        <v>10</v>
      </c>
      <c r="F17" t="s">
        <v>15</v>
      </c>
      <c r="G17" t="s">
        <v>252</v>
      </c>
      <c r="H17" t="s">
        <v>253</v>
      </c>
      <c r="I17" t="s">
        <v>79</v>
      </c>
      <c r="J17" t="s">
        <v>11</v>
      </c>
      <c r="K17" t="s">
        <v>254</v>
      </c>
      <c r="L17" s="6">
        <v>45930</v>
      </c>
      <c r="M17" t="s">
        <v>255</v>
      </c>
      <c r="N17">
        <v>5</v>
      </c>
      <c r="O17" t="s">
        <v>54</v>
      </c>
      <c r="P17" t="s">
        <v>256</v>
      </c>
    </row>
    <row r="18" spans="1:16" x14ac:dyDescent="0.35">
      <c r="A18" t="s">
        <v>257</v>
      </c>
      <c r="B18" t="s">
        <v>34</v>
      </c>
      <c r="C18" t="s">
        <v>258</v>
      </c>
      <c r="D18" t="s">
        <v>259</v>
      </c>
      <c r="E18" t="s">
        <v>10</v>
      </c>
      <c r="F18" t="s">
        <v>16</v>
      </c>
      <c r="G18" t="s">
        <v>260</v>
      </c>
      <c r="H18" t="s">
        <v>261</v>
      </c>
      <c r="I18" t="s">
        <v>79</v>
      </c>
      <c r="J18" t="s">
        <v>51</v>
      </c>
      <c r="K18" t="s">
        <v>99</v>
      </c>
      <c r="L18" s="6">
        <v>45805</v>
      </c>
      <c r="M18" t="s">
        <v>262</v>
      </c>
      <c r="N18">
        <v>75</v>
      </c>
      <c r="O18" t="s">
        <v>54</v>
      </c>
      <c r="P18" t="s">
        <v>263</v>
      </c>
    </row>
    <row r="19" spans="1:16" x14ac:dyDescent="0.35">
      <c r="A19" t="s">
        <v>264</v>
      </c>
      <c r="B19" t="s">
        <v>66</v>
      </c>
      <c r="C19" t="s">
        <v>265</v>
      </c>
      <c r="D19" t="s">
        <v>266</v>
      </c>
      <c r="E19" t="s">
        <v>11</v>
      </c>
      <c r="F19" t="s">
        <v>15</v>
      </c>
      <c r="G19" t="s">
        <v>267</v>
      </c>
      <c r="H19" t="s">
        <v>268</v>
      </c>
      <c r="I19" t="s">
        <v>50</v>
      </c>
      <c r="J19" t="s">
        <v>51</v>
      </c>
      <c r="K19" t="s">
        <v>269</v>
      </c>
      <c r="L19" s="6">
        <v>45884</v>
      </c>
      <c r="M19" t="s">
        <v>270</v>
      </c>
      <c r="N19">
        <v>30</v>
      </c>
      <c r="O19" t="s">
        <v>42</v>
      </c>
      <c r="P19" t="s">
        <v>271</v>
      </c>
    </row>
  </sheetData>
  <conditionalFormatting sqref="E2:E998">
    <cfRule type="cellIs" dxfId="8" priority="1" operator="equal">
      <formula>"Very High"</formula>
    </cfRule>
    <cfRule type="cellIs" dxfId="7" priority="2" operator="equal">
      <formula>"High"</formula>
    </cfRule>
    <cfRule type="cellIs" dxfId="6" priority="3" operator="equal">
      <formula>"Moderate"</formula>
    </cfRule>
    <cfRule type="cellIs" dxfId="5" priority="4" operator="equal">
      <formula>"Low"</formula>
    </cfRule>
  </conditionalFormatting>
  <conditionalFormatting sqref="F2:F998">
    <cfRule type="cellIs" dxfId="4" priority="5" operator="equal">
      <formula>"Open"</formula>
    </cfRule>
    <cfRule type="cellIs" dxfId="3" priority="6" operator="equal">
      <formula>"Ongoing"</formula>
    </cfRule>
    <cfRule type="cellIs" dxfId="2" priority="7" operator="equal">
      <formula>"Completed"</formula>
    </cfRule>
    <cfRule type="cellIs" dxfId="1" priority="8" operator="equal">
      <formula>"Delayed"</formula>
    </cfRule>
  </conditionalFormatting>
  <conditionalFormatting sqref="L2:L998">
    <cfRule type="expression" dxfId="0" priority="10">
      <formula>L2&lt;TODAY()</formula>
    </cfRule>
  </conditionalFormatting>
  <conditionalFormatting sqref="N2:N998">
    <cfRule type="colorScale" priority="29">
      <colorScale>
        <cfvo type="min"/>
        <cfvo type="percentile" val="50"/>
        <cfvo type="max"/>
        <color rgb="FFFF6B6B"/>
        <color rgb="FFFFE66D"/>
        <color rgb="FF4ECDC4"/>
      </colorScale>
    </cfRule>
  </conditionalFormatting>
  <dataValidations count="1">
    <dataValidation type="list" sqref="O2:O998" xr:uid="{00000000-0002-0000-0100-000005000000}">
      <formula1>"Yes,No"</formula1>
    </dataValidation>
  </dataValidations>
  <pageMargins left="0.75" right="0.75" top="1" bottom="1" header="0.5" footer="0.5"/>
  <pageSetup orientation="portrait" r:id="rId1"/>
  <extLst>
    <ext xmlns:x14="http://schemas.microsoft.com/office/spreadsheetml/2009/9/main" uri="{CCE6A557-97BC-4b89-ADB6-D9C93CAAB3DF}">
      <x14:dataValidations xmlns:xm="http://schemas.microsoft.com/office/excel/2006/main" count="5">
        <x14:dataValidation type="list" xr:uid="{00000000-0002-0000-0100-000000000000}">
          <x14:formula1>
            <xm:f>'Reference Data'!$A$2:$A$17</xm:f>
          </x14:formula1>
          <xm:sqref>B2:B998</xm:sqref>
        </x14:dataValidation>
        <x14:dataValidation type="list" xr:uid="{00000000-0002-0000-0100-000001000000}">
          <x14:formula1>
            <xm:f>'Reference Data'!$E$2:$E$5</xm:f>
          </x14:formula1>
          <xm:sqref>E2:E998</xm:sqref>
        </x14:dataValidation>
        <x14:dataValidation type="list" xr:uid="{00000000-0002-0000-0100-000002000000}">
          <x14:formula1>
            <xm:f>'Reference Data'!$F$2:$F$6</xm:f>
          </x14:formula1>
          <xm:sqref>F2:F998</xm:sqref>
        </x14:dataValidation>
        <x14:dataValidation type="list" xr:uid="{00000000-0002-0000-0100-000003000000}">
          <x14:formula1>
            <xm:f>'Reference Data'!$G$2:$G$4</xm:f>
          </x14:formula1>
          <xm:sqref>J2:J998</xm:sqref>
        </x14:dataValidation>
        <x14:dataValidation type="list" xr:uid="{00000000-0002-0000-0100-000004000000}">
          <x14:formula1>
            <xm:f>'Reference Data'!$H$2:$H$5</xm:f>
          </x14:formula1>
          <xm:sqref>I2:I998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7"/>
  <sheetViews>
    <sheetView workbookViewId="0"/>
  </sheetViews>
  <sheetFormatPr defaultRowHeight="14.5" x14ac:dyDescent="0.35"/>
  <cols>
    <col min="1" max="1" width="34.36328125" bestFit="1" customWidth="1"/>
    <col min="2" max="2" width="20" customWidth="1"/>
    <col min="3" max="3" width="37" bestFit="1" customWidth="1"/>
    <col min="4" max="4" width="39.54296875" bestFit="1" customWidth="1"/>
    <col min="5" max="8" width="20" customWidth="1"/>
  </cols>
  <sheetData>
    <row r="1" spans="1:8" x14ac:dyDescent="0.35">
      <c r="A1" s="1" t="s">
        <v>20</v>
      </c>
      <c r="B1" s="1" t="s">
        <v>129</v>
      </c>
      <c r="C1" s="1" t="s">
        <v>130</v>
      </c>
      <c r="D1" s="1" t="s">
        <v>131</v>
      </c>
      <c r="E1" s="1" t="s">
        <v>132</v>
      </c>
      <c r="F1" s="1" t="s">
        <v>133</v>
      </c>
      <c r="G1" s="1" t="s">
        <v>134</v>
      </c>
      <c r="H1" s="1" t="s">
        <v>135</v>
      </c>
    </row>
    <row r="2" spans="1:8" x14ac:dyDescent="0.35">
      <c r="A2" t="s">
        <v>136</v>
      </c>
      <c r="B2" t="s">
        <v>34</v>
      </c>
      <c r="C2" t="s">
        <v>137</v>
      </c>
      <c r="D2" t="s">
        <v>138</v>
      </c>
      <c r="E2" t="s">
        <v>10</v>
      </c>
      <c r="F2" t="s">
        <v>15</v>
      </c>
      <c r="G2" t="s">
        <v>13</v>
      </c>
      <c r="H2" t="s">
        <v>39</v>
      </c>
    </row>
    <row r="3" spans="1:8" x14ac:dyDescent="0.35">
      <c r="A3" t="s">
        <v>139</v>
      </c>
      <c r="B3" t="s">
        <v>112</v>
      </c>
      <c r="C3" t="s">
        <v>140</v>
      </c>
      <c r="D3" t="s">
        <v>141</v>
      </c>
      <c r="E3" t="s">
        <v>11</v>
      </c>
      <c r="F3" t="s">
        <v>16</v>
      </c>
      <c r="G3" t="s">
        <v>51</v>
      </c>
      <c r="H3" t="s">
        <v>50</v>
      </c>
    </row>
    <row r="4" spans="1:8" x14ac:dyDescent="0.35">
      <c r="A4" t="s">
        <v>142</v>
      </c>
      <c r="B4" t="s">
        <v>66</v>
      </c>
      <c r="C4" t="s">
        <v>143</v>
      </c>
      <c r="D4" t="s">
        <v>144</v>
      </c>
      <c r="E4" t="s">
        <v>12</v>
      </c>
      <c r="F4" t="s">
        <v>17</v>
      </c>
      <c r="G4" t="s">
        <v>11</v>
      </c>
      <c r="H4" t="s">
        <v>79</v>
      </c>
    </row>
    <row r="5" spans="1:8" x14ac:dyDescent="0.35">
      <c r="A5" t="s">
        <v>145</v>
      </c>
      <c r="B5" t="s">
        <v>57</v>
      </c>
      <c r="C5" t="s">
        <v>146</v>
      </c>
      <c r="D5" t="s">
        <v>147</v>
      </c>
      <c r="E5" t="s">
        <v>13</v>
      </c>
      <c r="F5" t="s">
        <v>18</v>
      </c>
      <c r="H5" t="s">
        <v>98</v>
      </c>
    </row>
    <row r="6" spans="1:8" x14ac:dyDescent="0.35">
      <c r="A6" t="s">
        <v>148</v>
      </c>
      <c r="B6" t="s">
        <v>103</v>
      </c>
      <c r="C6" t="s">
        <v>149</v>
      </c>
      <c r="D6" t="s">
        <v>150</v>
      </c>
      <c r="F6" t="s">
        <v>151</v>
      </c>
    </row>
    <row r="7" spans="1:8" x14ac:dyDescent="0.35">
      <c r="A7" t="s">
        <v>152</v>
      </c>
      <c r="B7" t="s">
        <v>45</v>
      </c>
      <c r="C7" t="s">
        <v>153</v>
      </c>
      <c r="D7" t="s">
        <v>154</v>
      </c>
    </row>
    <row r="8" spans="1:8" x14ac:dyDescent="0.35">
      <c r="A8" t="s">
        <v>155</v>
      </c>
      <c r="B8" t="s">
        <v>74</v>
      </c>
      <c r="C8" t="s">
        <v>156</v>
      </c>
      <c r="D8" t="s">
        <v>157</v>
      </c>
    </row>
    <row r="9" spans="1:8" x14ac:dyDescent="0.35">
      <c r="A9" t="s">
        <v>158</v>
      </c>
      <c r="B9" t="s">
        <v>159</v>
      </c>
      <c r="C9" t="s">
        <v>160</v>
      </c>
      <c r="D9" t="s">
        <v>161</v>
      </c>
    </row>
    <row r="10" spans="1:8" x14ac:dyDescent="0.35">
      <c r="A10" t="s">
        <v>162</v>
      </c>
      <c r="B10" t="s">
        <v>163</v>
      </c>
      <c r="C10" t="s">
        <v>164</v>
      </c>
      <c r="D10" t="s">
        <v>165</v>
      </c>
    </row>
    <row r="11" spans="1:8" x14ac:dyDescent="0.35">
      <c r="A11" t="s">
        <v>166</v>
      </c>
      <c r="B11" t="s">
        <v>167</v>
      </c>
      <c r="C11" t="s">
        <v>168</v>
      </c>
      <c r="D11" t="s">
        <v>169</v>
      </c>
    </row>
    <row r="12" spans="1:8" x14ac:dyDescent="0.35">
      <c r="A12" t="s">
        <v>170</v>
      </c>
      <c r="B12" t="s">
        <v>121</v>
      </c>
      <c r="C12" t="s">
        <v>171</v>
      </c>
      <c r="D12" t="s">
        <v>172</v>
      </c>
    </row>
    <row r="13" spans="1:8" x14ac:dyDescent="0.35">
      <c r="A13" t="s">
        <v>173</v>
      </c>
      <c r="B13" t="s">
        <v>174</v>
      </c>
      <c r="C13" t="s">
        <v>175</v>
      </c>
      <c r="D13" t="s">
        <v>176</v>
      </c>
    </row>
    <row r="14" spans="1:8" x14ac:dyDescent="0.35">
      <c r="A14" t="s">
        <v>177</v>
      </c>
      <c r="B14" t="s">
        <v>84</v>
      </c>
      <c r="C14" t="s">
        <v>178</v>
      </c>
      <c r="D14" t="s">
        <v>179</v>
      </c>
    </row>
    <row r="15" spans="1:8" x14ac:dyDescent="0.35">
      <c r="A15" t="s">
        <v>180</v>
      </c>
      <c r="B15" t="s">
        <v>93</v>
      </c>
      <c r="C15" t="s">
        <v>181</v>
      </c>
      <c r="D15" t="s">
        <v>182</v>
      </c>
    </row>
    <row r="16" spans="1:8" x14ac:dyDescent="0.35">
      <c r="A16" t="s">
        <v>183</v>
      </c>
      <c r="B16" t="s">
        <v>184</v>
      </c>
      <c r="C16" t="s">
        <v>185</v>
      </c>
      <c r="D16" t="s">
        <v>186</v>
      </c>
    </row>
    <row r="17" spans="1:4" x14ac:dyDescent="0.35">
      <c r="A17" t="s">
        <v>187</v>
      </c>
      <c r="B17" t="s">
        <v>188</v>
      </c>
      <c r="C17" t="s">
        <v>189</v>
      </c>
      <c r="D17" t="s">
        <v>190</v>
      </c>
    </row>
  </sheetData>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2"/>
  <sheetViews>
    <sheetView workbookViewId="0">
      <selection activeCell="A3" sqref="A3"/>
    </sheetView>
  </sheetViews>
  <sheetFormatPr defaultRowHeight="14.5" x14ac:dyDescent="0.35"/>
  <cols>
    <col min="1" max="5" width="25" customWidth="1"/>
  </cols>
  <sheetData>
    <row r="1" spans="1:6" ht="26" x14ac:dyDescent="0.6">
      <c r="A1" s="17" t="s">
        <v>191</v>
      </c>
      <c r="B1" s="15"/>
      <c r="C1" s="15"/>
      <c r="D1" s="15"/>
      <c r="E1" s="15"/>
      <c r="F1" s="15"/>
    </row>
    <row r="3" spans="1:6" ht="18.5" x14ac:dyDescent="0.45">
      <c r="A3" s="4" t="s">
        <v>212</v>
      </c>
    </row>
    <row r="4" spans="1:6" x14ac:dyDescent="0.35">
      <c r="A4" s="5" t="s">
        <v>21</v>
      </c>
      <c r="B4" s="5" t="s">
        <v>192</v>
      </c>
      <c r="C4" s="5" t="s">
        <v>193</v>
      </c>
      <c r="D4" s="5" t="s">
        <v>194</v>
      </c>
      <c r="E4" s="5" t="s">
        <v>195</v>
      </c>
    </row>
    <row r="5" spans="1:6" x14ac:dyDescent="0.35">
      <c r="A5" t="s">
        <v>35</v>
      </c>
      <c r="B5" t="s">
        <v>196</v>
      </c>
      <c r="C5" t="s">
        <v>197</v>
      </c>
      <c r="D5" t="s">
        <v>13</v>
      </c>
      <c r="E5" t="s">
        <v>39</v>
      </c>
    </row>
    <row r="6" spans="1:6" x14ac:dyDescent="0.35">
      <c r="A6" t="s">
        <v>46</v>
      </c>
      <c r="B6" t="s">
        <v>198</v>
      </c>
      <c r="C6" t="s">
        <v>199</v>
      </c>
      <c r="D6" t="s">
        <v>51</v>
      </c>
      <c r="E6" t="s">
        <v>13</v>
      </c>
    </row>
    <row r="7" spans="1:6" x14ac:dyDescent="0.35">
      <c r="A7" t="s">
        <v>58</v>
      </c>
      <c r="B7" t="s">
        <v>200</v>
      </c>
      <c r="C7" t="s">
        <v>201</v>
      </c>
      <c r="D7" t="s">
        <v>13</v>
      </c>
      <c r="E7" t="s">
        <v>39</v>
      </c>
    </row>
    <row r="8" spans="1:6" x14ac:dyDescent="0.35">
      <c r="A8" t="s">
        <v>67</v>
      </c>
      <c r="B8" t="s">
        <v>202</v>
      </c>
      <c r="C8" t="s">
        <v>203</v>
      </c>
      <c r="D8" t="s">
        <v>13</v>
      </c>
      <c r="E8" t="s">
        <v>39</v>
      </c>
    </row>
    <row r="9" spans="1:6" x14ac:dyDescent="0.35">
      <c r="A9" t="s">
        <v>85</v>
      </c>
      <c r="B9" t="s">
        <v>204</v>
      </c>
      <c r="C9" t="s">
        <v>205</v>
      </c>
      <c r="D9" t="s">
        <v>13</v>
      </c>
      <c r="E9" t="s">
        <v>39</v>
      </c>
    </row>
    <row r="10" spans="1:6" x14ac:dyDescent="0.35">
      <c r="A10" t="s">
        <v>104</v>
      </c>
      <c r="B10" t="s">
        <v>206</v>
      </c>
      <c r="C10" t="s">
        <v>207</v>
      </c>
      <c r="D10" t="s">
        <v>51</v>
      </c>
      <c r="E10" t="s">
        <v>13</v>
      </c>
    </row>
    <row r="11" spans="1:6" x14ac:dyDescent="0.35">
      <c r="A11" t="s">
        <v>113</v>
      </c>
      <c r="B11" t="s">
        <v>208</v>
      </c>
      <c r="C11" t="s">
        <v>209</v>
      </c>
      <c r="D11" t="s">
        <v>51</v>
      </c>
      <c r="E11" t="s">
        <v>51</v>
      </c>
    </row>
    <row r="12" spans="1:6" x14ac:dyDescent="0.35">
      <c r="A12" t="s">
        <v>122</v>
      </c>
      <c r="B12" t="s">
        <v>210</v>
      </c>
      <c r="C12" t="s">
        <v>211</v>
      </c>
      <c r="D12" t="s">
        <v>51</v>
      </c>
      <c r="E12" t="s">
        <v>51</v>
      </c>
    </row>
  </sheetData>
  <mergeCells count="1">
    <mergeCell ref="A1:F1"/>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Terms of Use</vt:lpstr>
      <vt:lpstr>Dashboard</vt:lpstr>
      <vt:lpstr>POA&amp;M Items</vt:lpstr>
      <vt:lpstr>Reference Data</vt:lpstr>
      <vt:lpstr>Templates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2026-01-10T05:28:47Z</dcterms:created>
  <dcterms:modified xsi:type="dcterms:W3CDTF">2026-01-10T05:28:59Z</dcterms:modified>
</cp:coreProperties>
</file>